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20835" windowHeight="92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<sst xmlns="http://schemas.openxmlformats.org/spreadsheetml/2006/main" count="58" uniqueCount="34">
  <si>
    <t>Office of Rail Regulation</t>
  </si>
  <si>
    <t>Non-Ministerial Department</t>
  </si>
  <si>
    <t>Department for Transport</t>
  </si>
  <si>
    <t>Administrative Officers</t>
  </si>
  <si>
    <t>Executive 
Officers</t>
  </si>
  <si>
    <t>Senior Executive Officers</t>
  </si>
  <si>
    <t>Grade 6/7</t>
  </si>
  <si>
    <t>Senior Civil Service</t>
  </si>
  <si>
    <t>Other, unknown</t>
  </si>
  <si>
    <t>TOTAL</t>
  </si>
  <si>
    <t>Agency (clerical/admin)</t>
  </si>
  <si>
    <t>Interim managers</t>
  </si>
  <si>
    <t>Specialist contractors</t>
  </si>
  <si>
    <t>Consultants</t>
  </si>
  <si>
    <t>GRAND TOTAL</t>
  </si>
  <si>
    <t>Salary</t>
  </si>
  <si>
    <t>Allowances</t>
  </si>
  <si>
    <t>Non consolidated</t>
  </si>
  <si>
    <t>Overtime</t>
  </si>
  <si>
    <t>Employer pension</t>
  </si>
  <si>
    <t>Employer national</t>
  </si>
  <si>
    <t>Total payroll</t>
  </si>
  <si>
    <t>Total monthly cost of agency</t>
  </si>
  <si>
    <t>Total monthly cost</t>
  </si>
  <si>
    <t>Total non payroll</t>
  </si>
  <si>
    <t>Headcount</t>
  </si>
  <si>
    <t>FTE</t>
  </si>
  <si>
    <t>performance payments</t>
  </si>
  <si>
    <t>contributions</t>
  </si>
  <si>
    <t>insurance contributions</t>
  </si>
  <si>
    <t>bill for payroll staff</t>
  </si>
  <si>
    <t>interim managers &amp; contractors</t>
  </si>
  <si>
    <t>of consultants</t>
  </si>
  <si>
    <t>(CCL) bill for staff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</si>
</sst>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ＭＳ 明朝"/>
      <family val="1"/>
    </font>
    <font>
      <sz val="10"/>
      <name val="Arial"/>
      <family val="2"/>
    </font>
    <font>
      <sz val="12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FF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3" fillId="33" borderId="0" xfId="56" applyFont="1" applyFill="1">
      <alignment/>
      <protection/>
    </xf>
    <xf numFmtId="0" fontId="5" fillId="33" borderId="0" xfId="56" applyFont="1" applyFill="1">
      <alignment/>
      <protection/>
    </xf>
    <xf numFmtId="0" fontId="0" fillId="33" borderId="0" xfId="0" applyFill="1" applyAlignment="1">
      <alignment/>
    </xf>
    <xf numFmtId="0" fontId="5" fillId="34" borderId="10" xfId="56" applyFont="1" applyFill="1" applyBorder="1" applyAlignment="1">
      <alignment horizontal="center" wrapText="1"/>
      <protection/>
    </xf>
    <xf numFmtId="0" fontId="6" fillId="35" borderId="10" xfId="56" applyFont="1" applyFill="1" applyBorder="1" applyAlignment="1">
      <alignment horizontal="center" wrapText="1"/>
      <protection/>
    </xf>
    <xf numFmtId="0" fontId="5" fillId="34" borderId="11" xfId="56" applyFont="1" applyFill="1" applyBorder="1" applyAlignment="1">
      <alignment horizontal="center"/>
      <protection/>
    </xf>
    <xf numFmtId="0" fontId="6" fillId="34" borderId="11" xfId="56" applyFont="1" applyFill="1" applyBorder="1" applyAlignment="1">
      <alignment horizontal="center"/>
      <protection/>
    </xf>
    <xf numFmtId="0" fontId="5" fillId="34" borderId="12" xfId="56" applyFont="1" applyFill="1" applyBorder="1" applyAlignment="1">
      <alignment horizontal="center" vertical="top" wrapText="1"/>
      <protection/>
    </xf>
    <xf numFmtId="0" fontId="6" fillId="35" borderId="12" xfId="56" applyFont="1" applyFill="1" applyBorder="1" applyAlignment="1">
      <alignment horizontal="center" vertical="top" wrapText="1"/>
      <protection/>
    </xf>
    <xf numFmtId="17" fontId="7" fillId="34" borderId="11" xfId="55" applyNumberFormat="1" applyFont="1" applyFill="1" applyBorder="1" applyAlignment="1" applyProtection="1">
      <alignment vertical="center" wrapText="1"/>
      <protection locked="0"/>
    </xf>
    <xf numFmtId="3" fontId="41" fillId="0" borderId="13" xfId="56" applyNumberFormat="1" applyFont="1" applyBorder="1" applyAlignment="1">
      <alignment horizontal="center"/>
      <protection/>
    </xf>
    <xf numFmtId="0" fontId="41" fillId="0" borderId="13" xfId="56" applyFont="1" applyBorder="1" applyAlignment="1">
      <alignment horizontal="center"/>
      <protection/>
    </xf>
    <xf numFmtId="164" fontId="41" fillId="0" borderId="13" xfId="56" applyNumberFormat="1" applyFont="1" applyBorder="1" applyAlignment="1">
      <alignment horizontal="center"/>
      <protection/>
    </xf>
    <xf numFmtId="1" fontId="6" fillId="34" borderId="10" xfId="56" applyNumberFormat="1" applyFont="1" applyFill="1" applyBorder="1" applyAlignment="1">
      <alignment horizontal="center"/>
      <protection/>
    </xf>
    <xf numFmtId="164" fontId="6" fillId="34" borderId="10" xfId="56" applyNumberFormat="1" applyFont="1" applyFill="1" applyBorder="1" applyAlignment="1">
      <alignment horizontal="center"/>
      <protection/>
    </xf>
    <xf numFmtId="0" fontId="8" fillId="0" borderId="13" xfId="55" applyFont="1" applyBorder="1" applyAlignment="1" applyProtection="1">
      <alignment horizontal="center" vertical="center" wrapText="1"/>
      <protection locked="0"/>
    </xf>
    <xf numFmtId="164" fontId="8" fillId="0" borderId="13" xfId="55" applyNumberFormat="1" applyFont="1" applyBorder="1" applyAlignment="1" applyProtection="1">
      <alignment horizontal="center" vertical="center" wrapText="1"/>
      <protection locked="0"/>
    </xf>
    <xf numFmtId="3" fontId="6" fillId="34" borderId="10" xfId="56" applyNumberFormat="1" applyFont="1" applyFill="1" applyBorder="1" applyAlignment="1">
      <alignment horizontal="center"/>
      <protection/>
    </xf>
    <xf numFmtId="3" fontId="41" fillId="0" borderId="13" xfId="56" applyNumberFormat="1" applyFont="1" applyBorder="1" applyAlignment="1">
      <alignment horizontal="right"/>
      <protection/>
    </xf>
    <xf numFmtId="3" fontId="6" fillId="35" borderId="13" xfId="56" applyNumberFormat="1" applyFont="1" applyFill="1" applyBorder="1" applyAlignment="1">
      <alignment horizontal="right"/>
      <protection/>
    </xf>
    <xf numFmtId="3" fontId="8" fillId="0" borderId="13" xfId="56" applyNumberFormat="1" applyFont="1" applyBorder="1" applyAlignment="1">
      <alignment horizontal="right"/>
      <protection/>
    </xf>
    <xf numFmtId="1" fontId="6" fillId="34" borderId="13" xfId="56" applyNumberFormat="1" applyFont="1" applyFill="1" applyBorder="1" applyAlignment="1">
      <alignment horizontal="center"/>
      <protection/>
    </xf>
    <xf numFmtId="164" fontId="6" fillId="34" borderId="13" xfId="56" applyNumberFormat="1" applyFont="1" applyFill="1" applyBorder="1" applyAlignment="1">
      <alignment horizontal="center"/>
      <protection/>
    </xf>
    <xf numFmtId="0" fontId="6" fillId="34" borderId="13" xfId="56" applyFont="1" applyFill="1" applyBorder="1" applyAlignment="1">
      <alignment horizontal="center"/>
      <protection/>
    </xf>
    <xf numFmtId="0" fontId="41" fillId="0" borderId="13" xfId="55" applyFont="1" applyBorder="1" applyAlignment="1" applyProtection="1">
      <alignment horizontal="center" vertical="center" wrapText="1"/>
      <protection locked="0"/>
    </xf>
    <xf numFmtId="3" fontId="41" fillId="0" borderId="13" xfId="55" applyNumberFormat="1" applyFont="1" applyBorder="1" applyAlignment="1" applyProtection="1">
      <alignment horizontal="center" vertical="center" wrapText="1"/>
      <protection locked="0"/>
    </xf>
    <xf numFmtId="164" fontId="41" fillId="0" borderId="13" xfId="55" applyNumberFormat="1" applyFont="1" applyBorder="1" applyAlignment="1" applyProtection="1">
      <alignment horizontal="center" vertical="center" wrapText="1"/>
      <protection locked="0"/>
    </xf>
    <xf numFmtId="3" fontId="41" fillId="0" borderId="13" xfId="56" applyNumberFormat="1" applyFont="1" applyFill="1" applyBorder="1" applyAlignment="1">
      <alignment horizontal="center"/>
      <protection/>
    </xf>
    <xf numFmtId="0" fontId="41" fillId="0" borderId="13" xfId="56" applyFont="1" applyFill="1" applyBorder="1" applyAlignment="1">
      <alignment horizontal="center"/>
      <protection/>
    </xf>
    <xf numFmtId="164" fontId="41" fillId="0" borderId="13" xfId="56" applyNumberFormat="1" applyFont="1" applyFill="1" applyBorder="1" applyAlignment="1">
      <alignment horizontal="center"/>
      <protection/>
    </xf>
    <xf numFmtId="3" fontId="41" fillId="0" borderId="13" xfId="56" applyNumberFormat="1" applyFont="1" applyFill="1" applyBorder="1" applyAlignment="1">
      <alignment horizontal="right"/>
      <protection/>
    </xf>
    <xf numFmtId="0" fontId="41" fillId="36" borderId="13" xfId="56" applyFont="1" applyFill="1" applyBorder="1" applyAlignment="1">
      <alignment horizontal="center"/>
      <protection/>
    </xf>
    <xf numFmtId="164" fontId="41" fillId="36" borderId="13" xfId="56" applyNumberFormat="1" applyFont="1" applyFill="1" applyBorder="1" applyAlignment="1">
      <alignment horizontal="center"/>
      <protection/>
    </xf>
    <xf numFmtId="0" fontId="41" fillId="36" borderId="12" xfId="56" applyFont="1" applyFill="1" applyBorder="1" applyAlignment="1">
      <alignment horizontal="center"/>
      <protection/>
    </xf>
    <xf numFmtId="164" fontId="41" fillId="36" borderId="12" xfId="56" applyNumberFormat="1" applyFont="1" applyFill="1" applyBorder="1" applyAlignment="1">
      <alignment horizontal="center"/>
      <protection/>
    </xf>
    <xf numFmtId="0" fontId="6" fillId="34" borderId="12" xfId="56" applyFont="1" applyFill="1" applyBorder="1" applyAlignment="1">
      <alignment horizontal="center"/>
      <protection/>
    </xf>
    <xf numFmtId="164" fontId="6" fillId="34" borderId="12" xfId="56" applyNumberFormat="1" applyFont="1" applyFill="1" applyBorder="1" applyAlignment="1">
      <alignment horizontal="center"/>
      <protection/>
    </xf>
    <xf numFmtId="1" fontId="6" fillId="34" borderId="12" xfId="56" applyNumberFormat="1" applyFont="1" applyFill="1" applyBorder="1" applyAlignment="1">
      <alignment horizontal="center"/>
      <protection/>
    </xf>
    <xf numFmtId="1" fontId="6" fillId="34" borderId="11" xfId="56" applyNumberFormat="1" applyFont="1" applyFill="1" applyBorder="1" applyAlignment="1">
      <alignment horizontal="center"/>
      <protection/>
    </xf>
    <xf numFmtId="164" fontId="6" fillId="34" borderId="11" xfId="56" applyNumberFormat="1" applyFont="1" applyFill="1" applyBorder="1" applyAlignment="1">
      <alignment horizontal="center"/>
      <protection/>
    </xf>
    <xf numFmtId="3" fontId="6" fillId="34" borderId="11" xfId="56" applyNumberFormat="1" applyFont="1" applyFill="1" applyBorder="1" applyAlignment="1">
      <alignment horizontal="right"/>
      <protection/>
    </xf>
    <xf numFmtId="3" fontId="6" fillId="35" borderId="11" xfId="56" applyNumberFormat="1" applyFont="1" applyFill="1" applyBorder="1" applyAlignment="1">
      <alignment horizontal="right"/>
      <protection/>
    </xf>
    <xf numFmtId="3" fontId="41" fillId="36" borderId="13" xfId="56" applyNumberFormat="1" applyFont="1" applyFill="1" applyBorder="1" applyAlignment="1">
      <alignment horizontal="center"/>
      <protection/>
    </xf>
    <xf numFmtId="0" fontId="8" fillId="36" borderId="13" xfId="55" applyFont="1" applyFill="1" applyBorder="1" applyAlignment="1" applyProtection="1">
      <alignment horizontal="center" vertical="center" wrapText="1"/>
      <protection locked="0"/>
    </xf>
    <xf numFmtId="164" fontId="8" fillId="36" borderId="13" xfId="55" applyNumberFormat="1" applyFont="1" applyFill="1" applyBorder="1" applyAlignment="1" applyProtection="1">
      <alignment horizontal="center" vertical="center" wrapText="1"/>
      <protection locked="0"/>
    </xf>
    <xf numFmtId="3" fontId="41" fillId="36" borderId="13" xfId="56" applyNumberFormat="1" applyFont="1" applyFill="1" applyBorder="1" applyAlignment="1">
      <alignment horizontal="right"/>
      <protection/>
    </xf>
    <xf numFmtId="3" fontId="8" fillId="36" borderId="13" xfId="56" applyNumberFormat="1" applyFont="1" applyFill="1" applyBorder="1" applyAlignment="1">
      <alignment horizontal="right"/>
      <protection/>
    </xf>
    <xf numFmtId="0" fontId="5" fillId="36" borderId="14" xfId="55" applyFont="1" applyFill="1" applyBorder="1" applyAlignment="1" applyProtection="1">
      <alignment vertical="center"/>
      <protection locked="0"/>
    </xf>
    <xf numFmtId="0" fontId="5" fillId="36" borderId="15" xfId="55" applyFont="1" applyFill="1" applyBorder="1" applyAlignment="1" applyProtection="1">
      <alignment vertical="center" wrapText="1"/>
      <protection locked="0"/>
    </xf>
    <xf numFmtId="0" fontId="5" fillId="36" borderId="16" xfId="55" applyFont="1" applyFill="1" applyBorder="1" applyAlignment="1" applyProtection="1">
      <alignment vertical="center" wrapText="1"/>
      <protection locked="0"/>
    </xf>
    <xf numFmtId="0" fontId="5" fillId="36" borderId="15" xfId="56" applyFont="1" applyFill="1" applyBorder="1">
      <alignment/>
      <protection/>
    </xf>
    <xf numFmtId="0" fontId="5" fillId="36" borderId="16" xfId="56" applyFont="1" applyFill="1" applyBorder="1">
      <alignment/>
      <protection/>
    </xf>
    <xf numFmtId="0" fontId="5" fillId="34" borderId="14" xfId="56" applyFont="1" applyFill="1" applyBorder="1" applyAlignment="1">
      <alignment horizontal="center" wrapText="1"/>
      <protection/>
    </xf>
    <xf numFmtId="0" fontId="2" fillId="34" borderId="16" xfId="56" applyFill="1" applyBorder="1" applyAlignment="1">
      <alignment horizontal="center" wrapText="1"/>
      <protection/>
    </xf>
    <xf numFmtId="0" fontId="6" fillId="34" borderId="14" xfId="56" applyFont="1" applyFill="1" applyBorder="1" applyAlignment="1">
      <alignment horizontal="center"/>
      <protection/>
    </xf>
    <xf numFmtId="0" fontId="3" fillId="34" borderId="16" xfId="56" applyFont="1" applyFill="1" applyBorder="1" applyAlignment="1">
      <alignment horizontal="center"/>
      <protection/>
    </xf>
    <xf numFmtId="0" fontId="5" fillId="34" borderId="14" xfId="56" applyFont="1" applyFill="1" applyBorder="1" applyAlignment="1">
      <alignment horizontal="center"/>
      <protection/>
    </xf>
    <xf numFmtId="0" fontId="2" fillId="34" borderId="16" xfId="56" applyFill="1" applyBorder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Cab Office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3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.57421875" style="3" customWidth="1"/>
    <col min="2" max="2" width="9.140625" style="3" customWidth="1"/>
    <col min="3" max="6" width="11.57421875" style="3" bestFit="1" customWidth="1"/>
    <col min="7" max="7" width="11.421875" style="3" customWidth="1"/>
    <col min="8" max="12" width="11.57421875" style="3" bestFit="1" customWidth="1"/>
    <col min="13" max="13" width="11.7109375" style="3" customWidth="1"/>
    <col min="14" max="14" width="11.57421875" style="3" bestFit="1" customWidth="1"/>
    <col min="15" max="16" width="9.140625" style="3" customWidth="1"/>
    <col min="17" max="24" width="10.00390625" style="3" customWidth="1"/>
    <col min="25" max="26" width="9.140625" style="3" customWidth="1"/>
    <col min="27" max="32" width="13.7109375" style="3" customWidth="1"/>
    <col min="33" max="37" width="12.00390625" style="3" customWidth="1"/>
    <col min="38" max="16384" width="9.140625" style="3" customWidth="1"/>
  </cols>
  <sheetData>
    <row r="1" spans="1:37" ht="15">
      <c r="A1" s="1"/>
      <c r="B1" s="48" t="s">
        <v>0</v>
      </c>
      <c r="C1" s="49"/>
      <c r="D1" s="50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5">
      <c r="A2" s="1"/>
      <c r="B2" s="48" t="s">
        <v>1</v>
      </c>
      <c r="C2" s="51"/>
      <c r="D2" s="5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:37" ht="15">
      <c r="A3" s="1"/>
      <c r="B3" s="48" t="s">
        <v>2</v>
      </c>
      <c r="C3" s="51"/>
      <c r="D3" s="5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</row>
    <row r="4" spans="1:37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spans="1:37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ht="57.75">
      <c r="A6" s="1"/>
      <c r="B6" s="2"/>
      <c r="C6" s="53" t="s">
        <v>3</v>
      </c>
      <c r="D6" s="54"/>
      <c r="E6" s="53" t="s">
        <v>4</v>
      </c>
      <c r="F6" s="54"/>
      <c r="G6" s="53" t="s">
        <v>5</v>
      </c>
      <c r="H6" s="54"/>
      <c r="I6" s="57" t="s">
        <v>6</v>
      </c>
      <c r="J6" s="58"/>
      <c r="K6" s="57" t="s">
        <v>7</v>
      </c>
      <c r="L6" s="58"/>
      <c r="M6" s="57" t="s">
        <v>8</v>
      </c>
      <c r="N6" s="58"/>
      <c r="O6" s="55" t="s">
        <v>9</v>
      </c>
      <c r="P6" s="58"/>
      <c r="Q6" s="53" t="s">
        <v>10</v>
      </c>
      <c r="R6" s="54"/>
      <c r="S6" s="53" t="s">
        <v>11</v>
      </c>
      <c r="T6" s="54"/>
      <c r="U6" s="53" t="s">
        <v>12</v>
      </c>
      <c r="V6" s="54"/>
      <c r="W6" s="53" t="s">
        <v>13</v>
      </c>
      <c r="X6" s="54"/>
      <c r="Y6" s="55" t="s">
        <v>14</v>
      </c>
      <c r="Z6" s="56"/>
      <c r="AA6" s="4" t="s">
        <v>15</v>
      </c>
      <c r="AB6" s="4" t="s">
        <v>16</v>
      </c>
      <c r="AC6" s="4" t="s">
        <v>17</v>
      </c>
      <c r="AD6" s="4" t="s">
        <v>18</v>
      </c>
      <c r="AE6" s="4" t="s">
        <v>19</v>
      </c>
      <c r="AF6" s="4" t="s">
        <v>20</v>
      </c>
      <c r="AG6" s="5" t="s">
        <v>21</v>
      </c>
      <c r="AH6" s="4" t="s">
        <v>22</v>
      </c>
      <c r="AI6" s="4" t="s">
        <v>23</v>
      </c>
      <c r="AJ6" s="5" t="s">
        <v>24</v>
      </c>
      <c r="AK6" s="5" t="s">
        <v>21</v>
      </c>
    </row>
    <row r="7" spans="1:37" ht="57.75" customHeight="1">
      <c r="A7" s="1"/>
      <c r="B7" s="2"/>
      <c r="C7" s="6" t="s">
        <v>25</v>
      </c>
      <c r="D7" s="6" t="s">
        <v>26</v>
      </c>
      <c r="E7" s="6" t="s">
        <v>25</v>
      </c>
      <c r="F7" s="6" t="s">
        <v>26</v>
      </c>
      <c r="G7" s="6" t="s">
        <v>25</v>
      </c>
      <c r="H7" s="6" t="s">
        <v>26</v>
      </c>
      <c r="I7" s="6" t="s">
        <v>25</v>
      </c>
      <c r="J7" s="6" t="s">
        <v>26</v>
      </c>
      <c r="K7" s="6" t="s">
        <v>25</v>
      </c>
      <c r="L7" s="6" t="s">
        <v>26</v>
      </c>
      <c r="M7" s="6" t="s">
        <v>25</v>
      </c>
      <c r="N7" s="6" t="s">
        <v>26</v>
      </c>
      <c r="O7" s="7" t="s">
        <v>25</v>
      </c>
      <c r="P7" s="7" t="s">
        <v>26</v>
      </c>
      <c r="Q7" s="6" t="s">
        <v>25</v>
      </c>
      <c r="R7" s="6" t="s">
        <v>26</v>
      </c>
      <c r="S7" s="6" t="s">
        <v>25</v>
      </c>
      <c r="T7" s="6" t="s">
        <v>26</v>
      </c>
      <c r="U7" s="6" t="s">
        <v>25</v>
      </c>
      <c r="V7" s="6" t="s">
        <v>26</v>
      </c>
      <c r="W7" s="6" t="s">
        <v>25</v>
      </c>
      <c r="X7" s="6" t="s">
        <v>26</v>
      </c>
      <c r="Y7" s="7" t="s">
        <v>25</v>
      </c>
      <c r="Z7" s="7" t="s">
        <v>26</v>
      </c>
      <c r="AA7" s="8"/>
      <c r="AB7" s="8"/>
      <c r="AC7" s="8" t="s">
        <v>27</v>
      </c>
      <c r="AD7" s="8"/>
      <c r="AE7" s="8" t="s">
        <v>28</v>
      </c>
      <c r="AF7" s="8" t="s">
        <v>29</v>
      </c>
      <c r="AG7" s="9" t="s">
        <v>30</v>
      </c>
      <c r="AH7" s="8" t="s">
        <v>31</v>
      </c>
      <c r="AI7" s="8" t="s">
        <v>32</v>
      </c>
      <c r="AJ7" s="9" t="s">
        <v>33</v>
      </c>
      <c r="AK7" s="9" t="s">
        <v>30</v>
      </c>
    </row>
    <row r="8" spans="1:37" ht="15">
      <c r="A8" s="1"/>
      <c r="B8" s="10">
        <v>40634</v>
      </c>
      <c r="C8" s="11">
        <v>24</v>
      </c>
      <c r="D8" s="12">
        <v>23.1</v>
      </c>
      <c r="E8" s="11">
        <v>62</v>
      </c>
      <c r="F8" s="12">
        <v>58.6</v>
      </c>
      <c r="G8" s="11">
        <v>32</v>
      </c>
      <c r="H8" s="12">
        <v>29.9</v>
      </c>
      <c r="I8" s="11">
        <v>152</v>
      </c>
      <c r="J8" s="13">
        <v>147.9</v>
      </c>
      <c r="K8" s="11">
        <v>14</v>
      </c>
      <c r="L8" s="12">
        <v>13.3</v>
      </c>
      <c r="M8" s="13">
        <v>0</v>
      </c>
      <c r="N8" s="13">
        <v>0</v>
      </c>
      <c r="O8" s="14">
        <v>284</v>
      </c>
      <c r="P8" s="15">
        <v>272.8</v>
      </c>
      <c r="Q8" s="16">
        <v>8</v>
      </c>
      <c r="R8" s="17">
        <v>6</v>
      </c>
      <c r="S8" s="16">
        <v>0</v>
      </c>
      <c r="T8" s="17">
        <v>0</v>
      </c>
      <c r="U8" s="16">
        <v>0</v>
      </c>
      <c r="V8" s="17">
        <v>0</v>
      </c>
      <c r="W8" s="16">
        <v>1</v>
      </c>
      <c r="X8" s="17">
        <v>1</v>
      </c>
      <c r="Y8" s="18">
        <v>293</v>
      </c>
      <c r="Z8" s="15">
        <v>279.8</v>
      </c>
      <c r="AA8" s="19">
        <v>1145462.58</v>
      </c>
      <c r="AB8" s="19">
        <v>11567.35</v>
      </c>
      <c r="AC8" s="19">
        <v>750</v>
      </c>
      <c r="AD8" s="19">
        <v>1864.35</v>
      </c>
      <c r="AE8" s="19">
        <v>246688.28</v>
      </c>
      <c r="AF8" s="19">
        <v>112840.4</v>
      </c>
      <c r="AG8" s="20">
        <f>SUM(AA8:AF8)</f>
        <v>1519172.9600000002</v>
      </c>
      <c r="AH8" s="21">
        <v>50419.31</v>
      </c>
      <c r="AI8" s="21">
        <v>5346.76</v>
      </c>
      <c r="AJ8" s="20">
        <v>55766.07</v>
      </c>
      <c r="AK8" s="20">
        <v>1574939.03</v>
      </c>
    </row>
    <row r="9" spans="1:37" ht="15">
      <c r="A9" s="1"/>
      <c r="B9" s="10">
        <v>40664</v>
      </c>
      <c r="C9" s="43">
        <v>25</v>
      </c>
      <c r="D9" s="32">
        <v>24.1</v>
      </c>
      <c r="E9" s="43">
        <v>62</v>
      </c>
      <c r="F9" s="32">
        <v>58.6</v>
      </c>
      <c r="G9" s="43">
        <v>34</v>
      </c>
      <c r="H9" s="32">
        <v>31.9</v>
      </c>
      <c r="I9" s="43">
        <v>152</v>
      </c>
      <c r="J9" s="33">
        <v>148.5</v>
      </c>
      <c r="K9" s="43">
        <v>15</v>
      </c>
      <c r="L9" s="32">
        <v>14.3</v>
      </c>
      <c r="M9" s="33">
        <v>0</v>
      </c>
      <c r="N9" s="33">
        <v>0</v>
      </c>
      <c r="O9" s="22">
        <v>288</v>
      </c>
      <c r="P9" s="23">
        <v>277.4</v>
      </c>
      <c r="Q9" s="44">
        <v>7</v>
      </c>
      <c r="R9" s="45">
        <v>6</v>
      </c>
      <c r="S9" s="44">
        <v>0</v>
      </c>
      <c r="T9" s="45">
        <v>0</v>
      </c>
      <c r="U9" s="44">
        <v>0</v>
      </c>
      <c r="V9" s="45">
        <v>0</v>
      </c>
      <c r="W9" s="44">
        <v>0</v>
      </c>
      <c r="X9" s="45">
        <v>0</v>
      </c>
      <c r="Y9" s="24">
        <v>295</v>
      </c>
      <c r="Z9" s="23">
        <v>283.4</v>
      </c>
      <c r="AA9" s="46">
        <v>1152918.22</v>
      </c>
      <c r="AB9" s="46">
        <v>12376.81</v>
      </c>
      <c r="AC9" s="46">
        <v>9750</v>
      </c>
      <c r="AD9" s="46">
        <v>2838.28</v>
      </c>
      <c r="AE9" s="46">
        <v>246953.84</v>
      </c>
      <c r="AF9" s="46">
        <v>114795.21</v>
      </c>
      <c r="AG9" s="20">
        <f aca="true" t="shared" si="0" ref="AG9:AG19">SUM(AA9:AF9)</f>
        <v>1539632.36</v>
      </c>
      <c r="AH9" s="47">
        <v>34314.35</v>
      </c>
      <c r="AI9" s="47">
        <v>0</v>
      </c>
      <c r="AJ9" s="20">
        <v>34314.35</v>
      </c>
      <c r="AK9" s="20">
        <v>1573946.71</v>
      </c>
    </row>
    <row r="10" spans="1:37" ht="15">
      <c r="A10" s="1"/>
      <c r="B10" s="10">
        <v>40695</v>
      </c>
      <c r="C10" s="11">
        <v>26</v>
      </c>
      <c r="D10" s="12">
        <v>25.6</v>
      </c>
      <c r="E10" s="11">
        <v>63</v>
      </c>
      <c r="F10" s="12">
        <v>59.6</v>
      </c>
      <c r="G10" s="11">
        <v>34</v>
      </c>
      <c r="H10" s="12">
        <v>32.4</v>
      </c>
      <c r="I10" s="11">
        <v>151</v>
      </c>
      <c r="J10" s="13">
        <v>147.14414414414415</v>
      </c>
      <c r="K10" s="11">
        <v>14</v>
      </c>
      <c r="L10" s="12">
        <v>13.3</v>
      </c>
      <c r="M10" s="13">
        <v>0</v>
      </c>
      <c r="N10" s="13">
        <v>0</v>
      </c>
      <c r="O10" s="22">
        <v>288</v>
      </c>
      <c r="P10" s="23">
        <v>278.0441441441441</v>
      </c>
      <c r="Q10" s="16">
        <v>5</v>
      </c>
      <c r="R10" s="17">
        <v>5</v>
      </c>
      <c r="S10" s="16">
        <v>0</v>
      </c>
      <c r="T10" s="17">
        <v>0</v>
      </c>
      <c r="U10" s="16">
        <v>0</v>
      </c>
      <c r="V10" s="17">
        <v>0</v>
      </c>
      <c r="W10" s="16">
        <v>0</v>
      </c>
      <c r="X10" s="17">
        <v>0</v>
      </c>
      <c r="Y10" s="24">
        <v>293</v>
      </c>
      <c r="Z10" s="23">
        <v>283.0441441441441</v>
      </c>
      <c r="AA10" s="19">
        <v>1191425.05</v>
      </c>
      <c r="AB10" s="19">
        <v>13400.54</v>
      </c>
      <c r="AC10" s="19">
        <v>750</v>
      </c>
      <c r="AD10" s="19">
        <v>1786.9</v>
      </c>
      <c r="AE10" s="19">
        <v>250803.01</v>
      </c>
      <c r="AF10" s="19">
        <v>137257.39</v>
      </c>
      <c r="AG10" s="20">
        <f t="shared" si="0"/>
        <v>1595422.8900000001</v>
      </c>
      <c r="AH10" s="21">
        <v>25846.05</v>
      </c>
      <c r="AI10" s="21">
        <v>0</v>
      </c>
      <c r="AJ10" s="20">
        <v>25846.05</v>
      </c>
      <c r="AK10" s="20">
        <v>1621268.94</v>
      </c>
    </row>
    <row r="11" spans="1:37" ht="15">
      <c r="A11" s="1"/>
      <c r="B11" s="10">
        <v>40725</v>
      </c>
      <c r="C11" s="43">
        <v>26</v>
      </c>
      <c r="D11" s="32">
        <v>25.6</v>
      </c>
      <c r="E11" s="43">
        <v>59</v>
      </c>
      <c r="F11" s="32">
        <v>55.8</v>
      </c>
      <c r="G11" s="43">
        <v>31</v>
      </c>
      <c r="H11" s="32">
        <v>29.6</v>
      </c>
      <c r="I11" s="43">
        <v>149</v>
      </c>
      <c r="J11" s="33">
        <v>145.64414414414415</v>
      </c>
      <c r="K11" s="43">
        <v>14</v>
      </c>
      <c r="L11" s="32">
        <v>13.3</v>
      </c>
      <c r="M11" s="33">
        <v>0</v>
      </c>
      <c r="N11" s="33">
        <v>0</v>
      </c>
      <c r="O11" s="22">
        <v>279</v>
      </c>
      <c r="P11" s="23">
        <v>269.94414414414416</v>
      </c>
      <c r="Q11" s="44">
        <v>7</v>
      </c>
      <c r="R11" s="45">
        <v>5</v>
      </c>
      <c r="S11" s="44">
        <v>0</v>
      </c>
      <c r="T11" s="45">
        <v>0</v>
      </c>
      <c r="U11" s="44">
        <v>0</v>
      </c>
      <c r="V11" s="45">
        <v>0</v>
      </c>
      <c r="W11" s="44">
        <v>0</v>
      </c>
      <c r="X11" s="45">
        <v>0</v>
      </c>
      <c r="Y11" s="24">
        <v>286</v>
      </c>
      <c r="Z11" s="23">
        <v>274.94414414414416</v>
      </c>
      <c r="AA11" s="46">
        <v>1136003.59</v>
      </c>
      <c r="AB11" s="46">
        <v>9042.36</v>
      </c>
      <c r="AC11" s="46">
        <v>6000</v>
      </c>
      <c r="AD11" s="46">
        <v>2881.04</v>
      </c>
      <c r="AE11" s="46">
        <v>242231.21</v>
      </c>
      <c r="AF11" s="46">
        <v>111453.78</v>
      </c>
      <c r="AG11" s="20">
        <f t="shared" si="0"/>
        <v>1507611.9800000002</v>
      </c>
      <c r="AH11" s="47">
        <v>27642.7</v>
      </c>
      <c r="AI11" s="47">
        <v>0</v>
      </c>
      <c r="AJ11" s="20">
        <v>27642.7</v>
      </c>
      <c r="AK11" s="20">
        <v>1535254.68</v>
      </c>
    </row>
    <row r="12" spans="1:37" ht="15">
      <c r="A12" s="1"/>
      <c r="B12" s="10">
        <v>40756</v>
      </c>
      <c r="C12" s="11">
        <v>25</v>
      </c>
      <c r="D12" s="25">
        <v>24.6</v>
      </c>
      <c r="E12" s="11">
        <v>59</v>
      </c>
      <c r="F12" s="25">
        <v>55.8</v>
      </c>
      <c r="G12" s="11">
        <v>31</v>
      </c>
      <c r="H12" s="25">
        <v>29.6</v>
      </c>
      <c r="I12" s="26">
        <v>150</v>
      </c>
      <c r="J12" s="27">
        <v>146.34414414414414</v>
      </c>
      <c r="K12" s="26">
        <v>15</v>
      </c>
      <c r="L12" s="25">
        <v>14.3</v>
      </c>
      <c r="M12" s="27">
        <v>0</v>
      </c>
      <c r="N12" s="27">
        <v>0</v>
      </c>
      <c r="O12" s="22">
        <v>280</v>
      </c>
      <c r="P12" s="23">
        <v>270.64414414414415</v>
      </c>
      <c r="Q12" s="16">
        <v>6</v>
      </c>
      <c r="R12" s="17">
        <v>4</v>
      </c>
      <c r="S12" s="16">
        <v>0</v>
      </c>
      <c r="T12" s="17">
        <v>0</v>
      </c>
      <c r="U12" s="16">
        <v>0</v>
      </c>
      <c r="V12" s="17">
        <v>0</v>
      </c>
      <c r="W12" s="16">
        <v>0</v>
      </c>
      <c r="X12" s="17">
        <v>0</v>
      </c>
      <c r="Y12" s="24">
        <v>286</v>
      </c>
      <c r="Z12" s="23">
        <v>274.64414414414415</v>
      </c>
      <c r="AA12" s="19">
        <v>1122137.79</v>
      </c>
      <c r="AB12" s="19">
        <v>10960.23</v>
      </c>
      <c r="AC12" s="19">
        <v>360233</v>
      </c>
      <c r="AD12" s="19">
        <v>1387.46</v>
      </c>
      <c r="AE12" s="19">
        <v>245500.11</v>
      </c>
      <c r="AF12" s="19">
        <v>150971.35</v>
      </c>
      <c r="AG12" s="20">
        <f t="shared" si="0"/>
        <v>1891189.94</v>
      </c>
      <c r="AH12" s="21">
        <v>6165</v>
      </c>
      <c r="AI12" s="21">
        <v>0</v>
      </c>
      <c r="AJ12" s="20">
        <v>6165</v>
      </c>
      <c r="AK12" s="20">
        <v>1897354.94</v>
      </c>
    </row>
    <row r="13" spans="1:37" ht="15">
      <c r="A13" s="1"/>
      <c r="B13" s="10">
        <v>40787</v>
      </c>
      <c r="C13" s="43">
        <v>26</v>
      </c>
      <c r="D13" s="32">
        <v>25.6</v>
      </c>
      <c r="E13" s="43">
        <v>56</v>
      </c>
      <c r="F13" s="32">
        <v>52.8</v>
      </c>
      <c r="G13" s="43">
        <v>31</v>
      </c>
      <c r="H13" s="32">
        <v>29.6</v>
      </c>
      <c r="I13" s="43">
        <v>149</v>
      </c>
      <c r="J13" s="33">
        <v>145.02747747747748</v>
      </c>
      <c r="K13" s="43">
        <v>15</v>
      </c>
      <c r="L13" s="32">
        <v>14.3</v>
      </c>
      <c r="M13" s="33">
        <v>1</v>
      </c>
      <c r="N13" s="33">
        <v>1</v>
      </c>
      <c r="O13" s="22">
        <v>278</v>
      </c>
      <c r="P13" s="23">
        <v>268.3274774774775</v>
      </c>
      <c r="Q13" s="44">
        <v>6</v>
      </c>
      <c r="R13" s="45">
        <v>6</v>
      </c>
      <c r="S13" s="44">
        <v>0</v>
      </c>
      <c r="T13" s="45">
        <v>0</v>
      </c>
      <c r="U13" s="44">
        <v>1</v>
      </c>
      <c r="V13" s="45">
        <v>1</v>
      </c>
      <c r="W13" s="44">
        <v>0</v>
      </c>
      <c r="X13" s="45">
        <v>0</v>
      </c>
      <c r="Y13" s="24">
        <v>285</v>
      </c>
      <c r="Z13" s="23">
        <v>275.3274774774775</v>
      </c>
      <c r="AA13" s="46">
        <v>1147369.77</v>
      </c>
      <c r="AB13" s="46">
        <v>8666.16</v>
      </c>
      <c r="AC13" s="46">
        <v>3843</v>
      </c>
      <c r="AD13" s="46">
        <v>2868.11</v>
      </c>
      <c r="AE13" s="46">
        <v>243456.43</v>
      </c>
      <c r="AF13" s="46">
        <v>111833.66</v>
      </c>
      <c r="AG13" s="20">
        <f t="shared" si="0"/>
        <v>1518037.13</v>
      </c>
      <c r="AH13" s="47">
        <v>21053.66</v>
      </c>
      <c r="AI13" s="47">
        <v>0</v>
      </c>
      <c r="AJ13" s="20">
        <v>21053.66</v>
      </c>
      <c r="AK13" s="20">
        <v>1539090.79</v>
      </c>
    </row>
    <row r="14" spans="1:37" ht="15">
      <c r="A14" s="1"/>
      <c r="B14" s="10">
        <v>40817</v>
      </c>
      <c r="C14" s="28">
        <v>25</v>
      </c>
      <c r="D14" s="29">
        <v>24.6</v>
      </c>
      <c r="E14" s="28">
        <v>58</v>
      </c>
      <c r="F14" s="29">
        <v>54.8</v>
      </c>
      <c r="G14" s="28">
        <v>30</v>
      </c>
      <c r="H14" s="29">
        <v>28.6</v>
      </c>
      <c r="I14" s="28">
        <v>149</v>
      </c>
      <c r="J14" s="30">
        <v>144.16081081081083</v>
      </c>
      <c r="K14" s="28">
        <v>15</v>
      </c>
      <c r="L14" s="29">
        <v>14.3</v>
      </c>
      <c r="M14" s="30">
        <v>1</v>
      </c>
      <c r="N14" s="30">
        <v>1</v>
      </c>
      <c r="O14" s="22">
        <v>278</v>
      </c>
      <c r="P14" s="23">
        <v>267.4608108108108</v>
      </c>
      <c r="Q14" s="16">
        <v>5</v>
      </c>
      <c r="R14" s="17">
        <v>5</v>
      </c>
      <c r="S14" s="16">
        <v>0</v>
      </c>
      <c r="T14" s="17">
        <v>0</v>
      </c>
      <c r="U14" s="16">
        <v>1</v>
      </c>
      <c r="V14" s="17">
        <v>1</v>
      </c>
      <c r="W14" s="16">
        <v>0</v>
      </c>
      <c r="X14" s="17">
        <v>0</v>
      </c>
      <c r="Y14" s="24">
        <v>284</v>
      </c>
      <c r="Z14" s="23">
        <v>273.4608108108108</v>
      </c>
      <c r="AA14" s="31">
        <v>1146977.58</v>
      </c>
      <c r="AB14" s="31">
        <v>6812.35</v>
      </c>
      <c r="AC14" s="31">
        <v>2211</v>
      </c>
      <c r="AD14" s="31">
        <v>2358.8</v>
      </c>
      <c r="AE14" s="31">
        <v>242622.55</v>
      </c>
      <c r="AF14" s="31">
        <v>112724.31</v>
      </c>
      <c r="AG14" s="20">
        <f t="shared" si="0"/>
        <v>1513706.5900000003</v>
      </c>
      <c r="AH14" s="21">
        <v>20214.64</v>
      </c>
      <c r="AI14" s="21">
        <v>0</v>
      </c>
      <c r="AJ14" s="20">
        <v>20214.64</v>
      </c>
      <c r="AK14" s="20">
        <v>1533921.23</v>
      </c>
    </row>
    <row r="15" spans="1:37" ht="15">
      <c r="A15" s="1"/>
      <c r="B15" s="10">
        <v>40848</v>
      </c>
      <c r="C15" s="43">
        <v>25</v>
      </c>
      <c r="D15" s="32">
        <v>24.6</v>
      </c>
      <c r="E15" s="43">
        <v>59</v>
      </c>
      <c r="F15" s="33">
        <v>55.82777777777778</v>
      </c>
      <c r="G15" s="43">
        <v>30</v>
      </c>
      <c r="H15" s="33">
        <v>28.35</v>
      </c>
      <c r="I15" s="43">
        <v>150</v>
      </c>
      <c r="J15" s="33">
        <v>144.89692192192192</v>
      </c>
      <c r="K15" s="43">
        <v>15</v>
      </c>
      <c r="L15" s="32">
        <v>14.3</v>
      </c>
      <c r="M15" s="33">
        <v>0</v>
      </c>
      <c r="N15" s="33">
        <v>0</v>
      </c>
      <c r="O15" s="22">
        <f aca="true" t="shared" si="1" ref="O15:P19">C15+E15+G15+I15+K15+M15</f>
        <v>279</v>
      </c>
      <c r="P15" s="23">
        <f t="shared" si="1"/>
        <v>267.97469969969967</v>
      </c>
      <c r="Q15" s="44">
        <v>6</v>
      </c>
      <c r="R15" s="45">
        <v>5</v>
      </c>
      <c r="S15" s="44">
        <v>0</v>
      </c>
      <c r="T15" s="45">
        <v>0</v>
      </c>
      <c r="U15" s="44">
        <v>1</v>
      </c>
      <c r="V15" s="45">
        <v>1</v>
      </c>
      <c r="W15" s="44">
        <v>0</v>
      </c>
      <c r="X15" s="45">
        <v>0</v>
      </c>
      <c r="Y15" s="24">
        <f aca="true" t="shared" si="2" ref="Y15:Z18">O15+Q15+S15+U15+W15</f>
        <v>286</v>
      </c>
      <c r="Z15" s="23">
        <f t="shared" si="2"/>
        <v>273.97469969969967</v>
      </c>
      <c r="AA15" s="46">
        <v>1093233.16</v>
      </c>
      <c r="AB15" s="46">
        <v>6876.46</v>
      </c>
      <c r="AC15" s="46">
        <v>29358.4</v>
      </c>
      <c r="AD15" s="46">
        <v>4394.25</v>
      </c>
      <c r="AE15" s="46">
        <v>239674.38</v>
      </c>
      <c r="AF15" s="46">
        <v>110492.9</v>
      </c>
      <c r="AG15" s="20">
        <f t="shared" si="0"/>
        <v>1484029.5499999998</v>
      </c>
      <c r="AH15" s="47">
        <v>20384.9</v>
      </c>
      <c r="AI15" s="47">
        <v>0</v>
      </c>
      <c r="AJ15" s="20">
        <f>SUM(AH15:AI15)</f>
        <v>20384.9</v>
      </c>
      <c r="AK15" s="20">
        <f>AG15+AJ15</f>
        <v>1504414.4499999997</v>
      </c>
    </row>
    <row r="16" spans="1:37" ht="15">
      <c r="A16" s="1"/>
      <c r="B16" s="10">
        <v>40878</v>
      </c>
      <c r="C16" s="12">
        <v>27</v>
      </c>
      <c r="D16" s="12">
        <v>26.6</v>
      </c>
      <c r="E16" s="12">
        <v>58</v>
      </c>
      <c r="F16" s="13">
        <v>54.69</v>
      </c>
      <c r="G16" s="12">
        <v>31</v>
      </c>
      <c r="H16" s="12">
        <v>29.3</v>
      </c>
      <c r="I16" s="12">
        <v>149</v>
      </c>
      <c r="J16" s="13">
        <v>143.89499999999998</v>
      </c>
      <c r="K16" s="12">
        <v>15</v>
      </c>
      <c r="L16" s="12">
        <v>14.3</v>
      </c>
      <c r="M16" s="13">
        <v>0</v>
      </c>
      <c r="N16" s="13">
        <v>0</v>
      </c>
      <c r="O16" s="22">
        <f t="shared" si="1"/>
        <v>280</v>
      </c>
      <c r="P16" s="23">
        <f t="shared" si="1"/>
        <v>268.78499999999997</v>
      </c>
      <c r="Q16" s="12">
        <v>5</v>
      </c>
      <c r="R16" s="13">
        <v>5</v>
      </c>
      <c r="S16" s="12">
        <v>0</v>
      </c>
      <c r="T16" s="13">
        <v>0</v>
      </c>
      <c r="U16" s="12">
        <v>1</v>
      </c>
      <c r="V16" s="13">
        <v>1</v>
      </c>
      <c r="W16" s="12">
        <v>0</v>
      </c>
      <c r="X16" s="13">
        <v>0</v>
      </c>
      <c r="Y16" s="24">
        <f t="shared" si="2"/>
        <v>286</v>
      </c>
      <c r="Z16" s="23">
        <f t="shared" si="2"/>
        <v>274.78499999999997</v>
      </c>
      <c r="AA16" s="19">
        <v>1106402.21</v>
      </c>
      <c r="AB16" s="19">
        <v>8568.84</v>
      </c>
      <c r="AC16" s="19">
        <v>44882</v>
      </c>
      <c r="AD16" s="19">
        <v>3545.92</v>
      </c>
      <c r="AE16" s="19">
        <v>239511.26</v>
      </c>
      <c r="AF16" s="19">
        <v>114726.22</v>
      </c>
      <c r="AG16" s="20">
        <f t="shared" si="0"/>
        <v>1517636.45</v>
      </c>
      <c r="AH16" s="21">
        <v>19730</v>
      </c>
      <c r="AI16" s="21">
        <v>0</v>
      </c>
      <c r="AJ16" s="20">
        <f>SUM(AH16:AI16)</f>
        <v>19730</v>
      </c>
      <c r="AK16" s="20">
        <f>AG16+AJ16</f>
        <v>1537366.45</v>
      </c>
    </row>
    <row r="17" spans="1:37" ht="15">
      <c r="A17" s="1"/>
      <c r="B17" s="10">
        <v>40909</v>
      </c>
      <c r="C17" s="43">
        <v>27</v>
      </c>
      <c r="D17" s="32">
        <v>26.6</v>
      </c>
      <c r="E17" s="43">
        <v>56</v>
      </c>
      <c r="F17" s="33">
        <v>52.71666666666667</v>
      </c>
      <c r="G17" s="43">
        <v>34</v>
      </c>
      <c r="H17" s="33">
        <v>32.31666666666667</v>
      </c>
      <c r="I17" s="43">
        <v>149</v>
      </c>
      <c r="J17" s="33">
        <v>143.2716966966967</v>
      </c>
      <c r="K17" s="43">
        <v>14</v>
      </c>
      <c r="L17" s="32">
        <v>13.3</v>
      </c>
      <c r="M17" s="33">
        <v>0</v>
      </c>
      <c r="N17" s="33">
        <v>0</v>
      </c>
      <c r="O17" s="22">
        <f t="shared" si="1"/>
        <v>280</v>
      </c>
      <c r="P17" s="23">
        <f t="shared" si="1"/>
        <v>268.20503003003</v>
      </c>
      <c r="Q17" s="32">
        <v>4</v>
      </c>
      <c r="R17" s="33">
        <v>4</v>
      </c>
      <c r="S17" s="32">
        <v>0</v>
      </c>
      <c r="T17" s="33">
        <v>0</v>
      </c>
      <c r="U17" s="32">
        <v>5</v>
      </c>
      <c r="V17" s="32">
        <v>3.1</v>
      </c>
      <c r="W17" s="32">
        <v>0</v>
      </c>
      <c r="X17" s="33">
        <v>0</v>
      </c>
      <c r="Y17" s="24">
        <f t="shared" si="2"/>
        <v>289</v>
      </c>
      <c r="Z17" s="23">
        <f t="shared" si="2"/>
        <v>275.30503003003</v>
      </c>
      <c r="AA17" s="46">
        <v>1117162.15</v>
      </c>
      <c r="AB17" s="46">
        <v>9487.69</v>
      </c>
      <c r="AC17" s="46">
        <v>2000</v>
      </c>
      <c r="AD17" s="46">
        <v>4670.59</v>
      </c>
      <c r="AE17" s="46">
        <v>241003.45</v>
      </c>
      <c r="AF17" s="46">
        <v>111580.02</v>
      </c>
      <c r="AG17" s="20">
        <f t="shared" si="0"/>
        <v>1485903.9</v>
      </c>
      <c r="AH17" s="47">
        <v>37438.79</v>
      </c>
      <c r="AI17" s="47">
        <v>0</v>
      </c>
      <c r="AJ17" s="20">
        <f>SUM(AH17:AI17)</f>
        <v>37438.79</v>
      </c>
      <c r="AK17" s="20">
        <f>AG17+AJ17</f>
        <v>1523342.69</v>
      </c>
    </row>
    <row r="18" spans="1:37" ht="15">
      <c r="A18" s="1"/>
      <c r="B18" s="10">
        <v>40940</v>
      </c>
      <c r="C18" s="12">
        <v>25</v>
      </c>
      <c r="D18" s="13">
        <v>25</v>
      </c>
      <c r="E18" s="12">
        <v>57</v>
      </c>
      <c r="F18" s="12">
        <v>53.7</v>
      </c>
      <c r="G18" s="12">
        <v>35</v>
      </c>
      <c r="H18" s="12">
        <v>33.2</v>
      </c>
      <c r="I18" s="12">
        <v>148</v>
      </c>
      <c r="J18" s="12">
        <v>142.5</v>
      </c>
      <c r="K18" s="12">
        <v>14</v>
      </c>
      <c r="L18" s="12">
        <v>13.1</v>
      </c>
      <c r="M18" s="13">
        <v>0</v>
      </c>
      <c r="N18" s="13">
        <v>0</v>
      </c>
      <c r="O18" s="22">
        <f t="shared" si="1"/>
        <v>279</v>
      </c>
      <c r="P18" s="23">
        <f t="shared" si="1"/>
        <v>267.5</v>
      </c>
      <c r="Q18" s="12">
        <v>3</v>
      </c>
      <c r="R18" s="13">
        <v>3</v>
      </c>
      <c r="S18" s="12">
        <v>0</v>
      </c>
      <c r="T18" s="13">
        <v>0</v>
      </c>
      <c r="U18" s="12">
        <v>5</v>
      </c>
      <c r="V18" s="12">
        <v>2.6</v>
      </c>
      <c r="W18" s="12">
        <v>0</v>
      </c>
      <c r="X18" s="13">
        <v>0</v>
      </c>
      <c r="Y18" s="24">
        <f t="shared" si="2"/>
        <v>287</v>
      </c>
      <c r="Z18" s="23">
        <f t="shared" si="2"/>
        <v>273.1</v>
      </c>
      <c r="AA18" s="19">
        <v>1103244.66</v>
      </c>
      <c r="AB18" s="19">
        <v>8160.03</v>
      </c>
      <c r="AC18" s="19">
        <v>1830</v>
      </c>
      <c r="AD18" s="19">
        <v>1928.33</v>
      </c>
      <c r="AE18" s="19">
        <v>236433.47</v>
      </c>
      <c r="AF18" s="19">
        <v>109456.98</v>
      </c>
      <c r="AG18" s="20">
        <f t="shared" si="0"/>
        <v>1461053.47</v>
      </c>
      <c r="AH18" s="21">
        <v>18188.74</v>
      </c>
      <c r="AI18" s="21">
        <v>0</v>
      </c>
      <c r="AJ18" s="20">
        <f>SUM(AH18:AI18)</f>
        <v>18188.74</v>
      </c>
      <c r="AK18" s="20">
        <f>AG18+AJ18</f>
        <v>1479242.21</v>
      </c>
    </row>
    <row r="19" spans="1:37" ht="15">
      <c r="A19" s="1"/>
      <c r="B19" s="10">
        <v>40969</v>
      </c>
      <c r="C19" s="34">
        <v>25</v>
      </c>
      <c r="D19" s="35">
        <v>25</v>
      </c>
      <c r="E19" s="34">
        <v>57</v>
      </c>
      <c r="F19" s="35">
        <v>53.71666666666667</v>
      </c>
      <c r="G19" s="34">
        <v>34</v>
      </c>
      <c r="H19" s="35">
        <v>32.18333333333334</v>
      </c>
      <c r="I19" s="34">
        <v>148</v>
      </c>
      <c r="J19" s="35">
        <v>142.58521021021022</v>
      </c>
      <c r="K19" s="34">
        <v>14</v>
      </c>
      <c r="L19" s="34">
        <v>13.3</v>
      </c>
      <c r="M19" s="35">
        <v>0</v>
      </c>
      <c r="N19" s="35">
        <v>0</v>
      </c>
      <c r="O19" s="22">
        <f t="shared" si="1"/>
        <v>278</v>
      </c>
      <c r="P19" s="23">
        <f t="shared" si="1"/>
        <v>266.7852102102102</v>
      </c>
      <c r="Q19" s="34">
        <v>3</v>
      </c>
      <c r="R19" s="35">
        <v>3</v>
      </c>
      <c r="S19" s="34">
        <v>0</v>
      </c>
      <c r="T19" s="35">
        <v>0</v>
      </c>
      <c r="U19" s="34">
        <v>3</v>
      </c>
      <c r="V19" s="35">
        <v>3</v>
      </c>
      <c r="W19" s="34">
        <v>0</v>
      </c>
      <c r="X19" s="35">
        <v>0</v>
      </c>
      <c r="Y19" s="36">
        <f>O19+Q19+S19+U19+W19</f>
        <v>284</v>
      </c>
      <c r="Z19" s="37">
        <f>P19+R19+T19+V19+X19</f>
        <v>272.7852102102102</v>
      </c>
      <c r="AA19" s="46">
        <v>1091656.43</v>
      </c>
      <c r="AB19" s="46">
        <v>8830.87</v>
      </c>
      <c r="AC19" s="46">
        <v>112541.81</v>
      </c>
      <c r="AD19" s="46">
        <v>1309.29</v>
      </c>
      <c r="AE19" s="46">
        <v>239310.63</v>
      </c>
      <c r="AF19" s="46">
        <v>110792.28</v>
      </c>
      <c r="AG19" s="20">
        <f t="shared" si="0"/>
        <v>1564441.3100000003</v>
      </c>
      <c r="AH19" s="47">
        <v>33589.25</v>
      </c>
      <c r="AI19" s="47">
        <v>0</v>
      </c>
      <c r="AJ19" s="20">
        <f>SUM(AH19:AI19)</f>
        <v>33589.25</v>
      </c>
      <c r="AK19" s="20">
        <f>AG19+AJ19</f>
        <v>1598030.5600000003</v>
      </c>
    </row>
    <row r="20" spans="1:37" ht="15">
      <c r="A20" s="1"/>
      <c r="B20" s="2"/>
      <c r="C20" s="38">
        <f>AVERAGE(C8:C19)</f>
        <v>25.5</v>
      </c>
      <c r="D20" s="37">
        <f aca="true" t="shared" si="3" ref="D20:Z20">AVERAGE(D8:D19)</f>
        <v>25.083333333333332</v>
      </c>
      <c r="E20" s="38">
        <f t="shared" si="3"/>
        <v>58.833333333333336</v>
      </c>
      <c r="F20" s="37">
        <f t="shared" si="3"/>
        <v>55.554259259259275</v>
      </c>
      <c r="G20" s="38">
        <f t="shared" si="3"/>
        <v>32.25</v>
      </c>
      <c r="H20" s="37">
        <f t="shared" si="3"/>
        <v>30.579166666666662</v>
      </c>
      <c r="I20" s="38">
        <f t="shared" si="3"/>
        <v>149.66666666666666</v>
      </c>
      <c r="J20" s="37">
        <f t="shared" si="3"/>
        <v>145.1557957957958</v>
      </c>
      <c r="K20" s="38">
        <f t="shared" si="3"/>
        <v>14.5</v>
      </c>
      <c r="L20" s="37">
        <f t="shared" si="3"/>
        <v>13.783333333333333</v>
      </c>
      <c r="M20" s="38">
        <f t="shared" si="3"/>
        <v>0.16666666666666666</v>
      </c>
      <c r="N20" s="37">
        <f t="shared" si="3"/>
        <v>0.16666666666666666</v>
      </c>
      <c r="O20" s="39">
        <f t="shared" si="3"/>
        <v>280.9166666666667</v>
      </c>
      <c r="P20" s="40">
        <f t="shared" si="3"/>
        <v>270.32255505505503</v>
      </c>
      <c r="Q20" s="37">
        <f t="shared" si="3"/>
        <v>5.416666666666667</v>
      </c>
      <c r="R20" s="37">
        <f t="shared" si="3"/>
        <v>4.75</v>
      </c>
      <c r="S20" s="37">
        <f t="shared" si="3"/>
        <v>0</v>
      </c>
      <c r="T20" s="37">
        <f t="shared" si="3"/>
        <v>0</v>
      </c>
      <c r="U20" s="37">
        <f t="shared" si="3"/>
        <v>1.4166666666666667</v>
      </c>
      <c r="V20" s="37">
        <f t="shared" si="3"/>
        <v>1.0583333333333333</v>
      </c>
      <c r="W20" s="37">
        <f t="shared" si="3"/>
        <v>0.08333333333333333</v>
      </c>
      <c r="X20" s="37">
        <f t="shared" si="3"/>
        <v>0.08333333333333333</v>
      </c>
      <c r="Y20" s="38">
        <f t="shared" si="3"/>
        <v>287.8333333333333</v>
      </c>
      <c r="Z20" s="37">
        <f t="shared" si="3"/>
        <v>276.2142217217217</v>
      </c>
      <c r="AA20" s="41">
        <f>SUM(AA8:AA19)</f>
        <v>13553993.19</v>
      </c>
      <c r="AB20" s="41">
        <f aca="true" t="shared" si="4" ref="AB20:AK20">SUM(AB8:AB19)</f>
        <v>114749.69</v>
      </c>
      <c r="AC20" s="41">
        <f t="shared" si="4"/>
        <v>574149.21</v>
      </c>
      <c r="AD20" s="41">
        <f t="shared" si="4"/>
        <v>31833.32</v>
      </c>
      <c r="AE20" s="41">
        <f t="shared" si="4"/>
        <v>2914188.6200000006</v>
      </c>
      <c r="AF20" s="41">
        <f t="shared" si="4"/>
        <v>1408924.5000000002</v>
      </c>
      <c r="AG20" s="42">
        <f t="shared" si="4"/>
        <v>18597838.53</v>
      </c>
      <c r="AH20" s="41">
        <f t="shared" si="4"/>
        <v>314987.39</v>
      </c>
      <c r="AI20" s="41">
        <f t="shared" si="4"/>
        <v>5346.76</v>
      </c>
      <c r="AJ20" s="42">
        <f t="shared" si="4"/>
        <v>320334.15</v>
      </c>
      <c r="AK20" s="42">
        <f t="shared" si="4"/>
        <v>18918172.679999996</v>
      </c>
    </row>
    <row r="21" spans="1:37" ht="15">
      <c r="A21" s="1"/>
      <c r="B21" s="10">
        <f>EOMONTH(B19,1)</f>
        <v>41029</v>
      </c>
      <c r="C21" s="11">
        <v>23</v>
      </c>
      <c r="D21" s="13">
        <v>23</v>
      </c>
      <c r="E21" s="11">
        <v>60</v>
      </c>
      <c r="F21" s="13">
        <v>56.772</v>
      </c>
      <c r="G21" s="11">
        <v>31</v>
      </c>
      <c r="H21" s="13">
        <v>27.563</v>
      </c>
      <c r="I21" s="11">
        <v>150</v>
      </c>
      <c r="J21" s="13">
        <v>143.08506006006007</v>
      </c>
      <c r="K21" s="11">
        <v>15</v>
      </c>
      <c r="L21" s="12">
        <v>14.3</v>
      </c>
      <c r="M21" s="13">
        <v>0</v>
      </c>
      <c r="N21" s="13">
        <v>0</v>
      </c>
      <c r="O21" s="22">
        <f>C21+E21+G21+I21+K21+M21</f>
        <v>279</v>
      </c>
      <c r="P21" s="23">
        <f>D21+F21+H21+J21+L21+N21</f>
        <v>264.72006006006006</v>
      </c>
      <c r="Q21" s="16">
        <v>3</v>
      </c>
      <c r="R21" s="17">
        <v>3</v>
      </c>
      <c r="S21" s="16">
        <v>0</v>
      </c>
      <c r="T21" s="17">
        <v>0</v>
      </c>
      <c r="U21" s="16">
        <v>6</v>
      </c>
      <c r="V21" s="17">
        <v>3.3</v>
      </c>
      <c r="W21" s="16">
        <v>0</v>
      </c>
      <c r="X21" s="17">
        <v>0</v>
      </c>
      <c r="Y21" s="24">
        <f>O21+Q21+S21+U21+W21</f>
        <v>288</v>
      </c>
      <c r="Z21" s="23">
        <f>P21+R21+T21+V21+X21</f>
        <v>271.0200600600601</v>
      </c>
      <c r="AA21" s="19">
        <v>1089659.38</v>
      </c>
      <c r="AB21" s="19">
        <v>8509.87</v>
      </c>
      <c r="AC21" s="19">
        <v>1000</v>
      </c>
      <c r="AD21" s="19">
        <v>1697.06</v>
      </c>
      <c r="AE21" s="19">
        <v>239848.55</v>
      </c>
      <c r="AF21" s="19">
        <v>110933.79</v>
      </c>
      <c r="AG21" s="20">
        <f>SUM(AA21:AF21)</f>
        <v>1451648.6500000001</v>
      </c>
      <c r="AH21" s="21">
        <v>43409.43</v>
      </c>
      <c r="AI21" s="21">
        <v>0</v>
      </c>
      <c r="AJ21" s="20">
        <f aca="true" t="shared" si="5" ref="AJ21:AJ27">SUM(AH21:AI21)</f>
        <v>43409.43</v>
      </c>
      <c r="AK21" s="20">
        <f aca="true" t="shared" si="6" ref="AK21:AK27">AG21+AJ21</f>
        <v>1495058.08</v>
      </c>
    </row>
    <row r="22" spans="2:37" ht="15">
      <c r="B22" s="10">
        <f>EOMONTH(B21,1)</f>
        <v>41060</v>
      </c>
      <c r="C22" s="43"/>
      <c r="D22" s="32"/>
      <c r="E22" s="43"/>
      <c r="F22" s="32"/>
      <c r="G22" s="43"/>
      <c r="H22" s="32"/>
      <c r="I22" s="43"/>
      <c r="J22" s="33"/>
      <c r="K22" s="43"/>
      <c r="L22" s="32"/>
      <c r="M22" s="33"/>
      <c r="N22" s="33"/>
      <c r="O22" s="22"/>
      <c r="P22" s="23"/>
      <c r="Q22" s="44"/>
      <c r="R22" s="45"/>
      <c r="S22" s="44"/>
      <c r="T22" s="45"/>
      <c r="U22" s="44"/>
      <c r="V22" s="45"/>
      <c r="W22" s="44"/>
      <c r="X22" s="45"/>
      <c r="Y22" s="24"/>
      <c r="Z22" s="23"/>
      <c r="AA22" s="46"/>
      <c r="AB22" s="46"/>
      <c r="AC22" s="46"/>
      <c r="AD22" s="46"/>
      <c r="AE22" s="46"/>
      <c r="AF22" s="46"/>
      <c r="AG22" s="20">
        <f aca="true" t="shared" si="7" ref="AG22:AG32">SUM(AA22:AF22)</f>
        <v>0</v>
      </c>
      <c r="AH22" s="47"/>
      <c r="AI22" s="47"/>
      <c r="AJ22" s="20">
        <f t="shared" si="5"/>
        <v>0</v>
      </c>
      <c r="AK22" s="20">
        <f t="shared" si="6"/>
        <v>0</v>
      </c>
    </row>
    <row r="23" spans="2:37" ht="15">
      <c r="B23" s="10">
        <f aca="true" t="shared" si="8" ref="B23:B32">EOMONTH(B22,1)</f>
        <v>41090</v>
      </c>
      <c r="C23" s="11"/>
      <c r="D23" s="12"/>
      <c r="E23" s="11"/>
      <c r="F23" s="12"/>
      <c r="G23" s="11"/>
      <c r="H23" s="12"/>
      <c r="I23" s="11"/>
      <c r="J23" s="13"/>
      <c r="K23" s="11"/>
      <c r="L23" s="12"/>
      <c r="M23" s="13"/>
      <c r="N23" s="13"/>
      <c r="O23" s="22"/>
      <c r="P23" s="23"/>
      <c r="Q23" s="16"/>
      <c r="R23" s="17"/>
      <c r="S23" s="16"/>
      <c r="T23" s="17"/>
      <c r="U23" s="16"/>
      <c r="V23" s="17"/>
      <c r="W23" s="16"/>
      <c r="X23" s="17"/>
      <c r="Y23" s="24"/>
      <c r="Z23" s="23"/>
      <c r="AA23" s="19"/>
      <c r="AB23" s="19"/>
      <c r="AC23" s="19"/>
      <c r="AD23" s="19"/>
      <c r="AE23" s="19"/>
      <c r="AF23" s="19"/>
      <c r="AG23" s="20">
        <f t="shared" si="7"/>
        <v>0</v>
      </c>
      <c r="AH23" s="21"/>
      <c r="AI23" s="21"/>
      <c r="AJ23" s="20">
        <f t="shared" si="5"/>
        <v>0</v>
      </c>
      <c r="AK23" s="20">
        <f t="shared" si="6"/>
        <v>0</v>
      </c>
    </row>
    <row r="24" spans="2:37" ht="15">
      <c r="B24" s="10">
        <f t="shared" si="8"/>
        <v>41121</v>
      </c>
      <c r="C24" s="43"/>
      <c r="D24" s="32"/>
      <c r="E24" s="43"/>
      <c r="F24" s="32"/>
      <c r="G24" s="43"/>
      <c r="H24" s="32"/>
      <c r="I24" s="43"/>
      <c r="J24" s="33"/>
      <c r="K24" s="43"/>
      <c r="L24" s="32"/>
      <c r="M24" s="33"/>
      <c r="N24" s="33"/>
      <c r="O24" s="22"/>
      <c r="P24" s="23"/>
      <c r="Q24" s="44"/>
      <c r="R24" s="45"/>
      <c r="S24" s="44"/>
      <c r="T24" s="45"/>
      <c r="U24" s="44"/>
      <c r="V24" s="45"/>
      <c r="W24" s="44"/>
      <c r="X24" s="45"/>
      <c r="Y24" s="24"/>
      <c r="Z24" s="23"/>
      <c r="AA24" s="46"/>
      <c r="AB24" s="46"/>
      <c r="AC24" s="46"/>
      <c r="AD24" s="46"/>
      <c r="AE24" s="46"/>
      <c r="AF24" s="46"/>
      <c r="AG24" s="20">
        <f t="shared" si="7"/>
        <v>0</v>
      </c>
      <c r="AH24" s="47"/>
      <c r="AI24" s="47"/>
      <c r="AJ24" s="20">
        <f t="shared" si="5"/>
        <v>0</v>
      </c>
      <c r="AK24" s="20">
        <f t="shared" si="6"/>
        <v>0</v>
      </c>
    </row>
    <row r="25" spans="2:37" ht="15">
      <c r="B25" s="10">
        <f t="shared" si="8"/>
        <v>41152</v>
      </c>
      <c r="C25" s="11"/>
      <c r="D25" s="25"/>
      <c r="E25" s="11"/>
      <c r="F25" s="25"/>
      <c r="G25" s="11"/>
      <c r="H25" s="25"/>
      <c r="I25" s="26"/>
      <c r="J25" s="27"/>
      <c r="K25" s="26"/>
      <c r="L25" s="25"/>
      <c r="M25" s="27"/>
      <c r="N25" s="27"/>
      <c r="O25" s="22"/>
      <c r="P25" s="23"/>
      <c r="Q25" s="16"/>
      <c r="R25" s="17"/>
      <c r="S25" s="16"/>
      <c r="T25" s="17"/>
      <c r="U25" s="16"/>
      <c r="V25" s="17"/>
      <c r="W25" s="16"/>
      <c r="X25" s="17"/>
      <c r="Y25" s="24"/>
      <c r="Z25" s="23"/>
      <c r="AA25" s="19"/>
      <c r="AB25" s="19"/>
      <c r="AC25" s="19"/>
      <c r="AD25" s="19"/>
      <c r="AE25" s="19"/>
      <c r="AF25" s="19"/>
      <c r="AG25" s="20">
        <f t="shared" si="7"/>
        <v>0</v>
      </c>
      <c r="AH25" s="21"/>
      <c r="AI25" s="21"/>
      <c r="AJ25" s="20">
        <f t="shared" si="5"/>
        <v>0</v>
      </c>
      <c r="AK25" s="20">
        <f t="shared" si="6"/>
        <v>0</v>
      </c>
    </row>
    <row r="26" spans="2:37" ht="15">
      <c r="B26" s="10">
        <f t="shared" si="8"/>
        <v>41182</v>
      </c>
      <c r="C26" s="43"/>
      <c r="D26" s="32"/>
      <c r="E26" s="43"/>
      <c r="F26" s="32"/>
      <c r="G26" s="43"/>
      <c r="H26" s="32"/>
      <c r="I26" s="43"/>
      <c r="J26" s="33"/>
      <c r="K26" s="43"/>
      <c r="L26" s="32"/>
      <c r="M26" s="33"/>
      <c r="N26" s="33"/>
      <c r="O26" s="22"/>
      <c r="P26" s="23"/>
      <c r="Q26" s="44"/>
      <c r="R26" s="45"/>
      <c r="S26" s="44"/>
      <c r="T26" s="45"/>
      <c r="U26" s="44"/>
      <c r="V26" s="45"/>
      <c r="W26" s="44"/>
      <c r="X26" s="45"/>
      <c r="Y26" s="24"/>
      <c r="Z26" s="23"/>
      <c r="AA26" s="46"/>
      <c r="AB26" s="46"/>
      <c r="AC26" s="46"/>
      <c r="AD26" s="46"/>
      <c r="AE26" s="46"/>
      <c r="AF26" s="46"/>
      <c r="AG26" s="20">
        <f t="shared" si="7"/>
        <v>0</v>
      </c>
      <c r="AH26" s="47"/>
      <c r="AI26" s="47"/>
      <c r="AJ26" s="20">
        <f t="shared" si="5"/>
        <v>0</v>
      </c>
      <c r="AK26" s="20">
        <f t="shared" si="6"/>
        <v>0</v>
      </c>
    </row>
    <row r="27" spans="2:37" ht="15">
      <c r="B27" s="10">
        <f t="shared" si="8"/>
        <v>41213</v>
      </c>
      <c r="C27" s="28"/>
      <c r="D27" s="29"/>
      <c r="E27" s="28"/>
      <c r="F27" s="29"/>
      <c r="G27" s="28"/>
      <c r="H27" s="29"/>
      <c r="I27" s="28"/>
      <c r="J27" s="30"/>
      <c r="K27" s="28"/>
      <c r="L27" s="29"/>
      <c r="M27" s="30"/>
      <c r="N27" s="30"/>
      <c r="O27" s="22"/>
      <c r="P27" s="23"/>
      <c r="Q27" s="16"/>
      <c r="R27" s="17"/>
      <c r="S27" s="16"/>
      <c r="T27" s="17"/>
      <c r="U27" s="16"/>
      <c r="V27" s="17"/>
      <c r="W27" s="16"/>
      <c r="X27" s="17"/>
      <c r="Y27" s="24"/>
      <c r="Z27" s="23"/>
      <c r="AA27" s="31"/>
      <c r="AB27" s="31"/>
      <c r="AC27" s="31"/>
      <c r="AD27" s="31"/>
      <c r="AE27" s="31"/>
      <c r="AF27" s="31"/>
      <c r="AG27" s="20">
        <f t="shared" si="7"/>
        <v>0</v>
      </c>
      <c r="AH27" s="21"/>
      <c r="AI27" s="21"/>
      <c r="AJ27" s="20">
        <f t="shared" si="5"/>
        <v>0</v>
      </c>
      <c r="AK27" s="20">
        <f t="shared" si="6"/>
        <v>0</v>
      </c>
    </row>
    <row r="28" spans="2:37" ht="15">
      <c r="B28" s="10">
        <f t="shared" si="8"/>
        <v>41243</v>
      </c>
      <c r="C28" s="43"/>
      <c r="D28" s="32"/>
      <c r="E28" s="43"/>
      <c r="F28" s="33"/>
      <c r="G28" s="43"/>
      <c r="H28" s="33"/>
      <c r="I28" s="43"/>
      <c r="J28" s="33"/>
      <c r="K28" s="43"/>
      <c r="L28" s="32"/>
      <c r="M28" s="33"/>
      <c r="N28" s="33"/>
      <c r="O28" s="22"/>
      <c r="P28" s="23"/>
      <c r="Q28" s="44"/>
      <c r="R28" s="45"/>
      <c r="S28" s="44"/>
      <c r="T28" s="45"/>
      <c r="U28" s="44"/>
      <c r="V28" s="45"/>
      <c r="W28" s="44"/>
      <c r="X28" s="45"/>
      <c r="Y28" s="24"/>
      <c r="Z28" s="23"/>
      <c r="AA28" s="46"/>
      <c r="AB28" s="46"/>
      <c r="AC28" s="46"/>
      <c r="AD28" s="46"/>
      <c r="AE28" s="46"/>
      <c r="AF28" s="46"/>
      <c r="AG28" s="20">
        <f t="shared" si="7"/>
        <v>0</v>
      </c>
      <c r="AH28" s="47"/>
      <c r="AI28" s="47"/>
      <c r="AJ28" s="20">
        <f>SUM(AH28:AI28)</f>
        <v>0</v>
      </c>
      <c r="AK28" s="20">
        <f>AG28+AJ28</f>
        <v>0</v>
      </c>
    </row>
    <row r="29" spans="2:37" ht="15">
      <c r="B29" s="10">
        <f t="shared" si="8"/>
        <v>41274</v>
      </c>
      <c r="C29" s="12"/>
      <c r="D29" s="12"/>
      <c r="E29" s="12"/>
      <c r="F29" s="13"/>
      <c r="G29" s="12"/>
      <c r="H29" s="12"/>
      <c r="I29" s="12"/>
      <c r="J29" s="13"/>
      <c r="K29" s="12"/>
      <c r="L29" s="12"/>
      <c r="M29" s="13"/>
      <c r="N29" s="13"/>
      <c r="O29" s="22"/>
      <c r="P29" s="23"/>
      <c r="Q29" s="12"/>
      <c r="R29" s="13"/>
      <c r="S29" s="12"/>
      <c r="T29" s="13"/>
      <c r="U29" s="12"/>
      <c r="V29" s="13"/>
      <c r="W29" s="12"/>
      <c r="X29" s="13"/>
      <c r="Y29" s="24"/>
      <c r="Z29" s="23"/>
      <c r="AA29" s="19"/>
      <c r="AB29" s="19"/>
      <c r="AC29" s="19"/>
      <c r="AD29" s="19"/>
      <c r="AE29" s="19"/>
      <c r="AF29" s="19"/>
      <c r="AG29" s="20">
        <f t="shared" si="7"/>
        <v>0</v>
      </c>
      <c r="AH29" s="21"/>
      <c r="AI29" s="21"/>
      <c r="AJ29" s="20">
        <f>SUM(AH29:AI29)</f>
        <v>0</v>
      </c>
      <c r="AK29" s="20">
        <f>AG29+AJ29</f>
        <v>0</v>
      </c>
    </row>
    <row r="30" spans="2:37" ht="15">
      <c r="B30" s="10">
        <f t="shared" si="8"/>
        <v>41305</v>
      </c>
      <c r="C30" s="43"/>
      <c r="D30" s="32"/>
      <c r="E30" s="43"/>
      <c r="F30" s="33"/>
      <c r="G30" s="43"/>
      <c r="H30" s="33"/>
      <c r="I30" s="43"/>
      <c r="J30" s="33"/>
      <c r="K30" s="43"/>
      <c r="L30" s="32"/>
      <c r="M30" s="33"/>
      <c r="N30" s="33"/>
      <c r="O30" s="22"/>
      <c r="P30" s="23"/>
      <c r="Q30" s="32"/>
      <c r="R30" s="33"/>
      <c r="S30" s="32"/>
      <c r="T30" s="33"/>
      <c r="U30" s="32"/>
      <c r="V30" s="32"/>
      <c r="W30" s="32"/>
      <c r="X30" s="33"/>
      <c r="Y30" s="24"/>
      <c r="Z30" s="23"/>
      <c r="AA30" s="46"/>
      <c r="AB30" s="46"/>
      <c r="AC30" s="46"/>
      <c r="AD30" s="46"/>
      <c r="AE30" s="46"/>
      <c r="AF30" s="46"/>
      <c r="AG30" s="20">
        <f t="shared" si="7"/>
        <v>0</v>
      </c>
      <c r="AH30" s="47"/>
      <c r="AI30" s="47"/>
      <c r="AJ30" s="20">
        <f>SUM(AH30:AI30)</f>
        <v>0</v>
      </c>
      <c r="AK30" s="20">
        <f>AG30+AJ30</f>
        <v>0</v>
      </c>
    </row>
    <row r="31" spans="2:37" ht="15">
      <c r="B31" s="10">
        <f t="shared" si="8"/>
        <v>41333</v>
      </c>
      <c r="C31" s="12"/>
      <c r="D31" s="13"/>
      <c r="E31" s="12"/>
      <c r="F31" s="12"/>
      <c r="G31" s="12"/>
      <c r="H31" s="12"/>
      <c r="I31" s="12"/>
      <c r="J31" s="12"/>
      <c r="K31" s="12"/>
      <c r="L31" s="12"/>
      <c r="M31" s="13"/>
      <c r="N31" s="13"/>
      <c r="O31" s="22"/>
      <c r="P31" s="23"/>
      <c r="Q31" s="12"/>
      <c r="R31" s="13"/>
      <c r="S31" s="12"/>
      <c r="T31" s="13"/>
      <c r="U31" s="12"/>
      <c r="V31" s="12"/>
      <c r="W31" s="12"/>
      <c r="X31" s="13"/>
      <c r="Y31" s="24"/>
      <c r="Z31" s="23"/>
      <c r="AA31" s="19"/>
      <c r="AB31" s="19"/>
      <c r="AC31" s="19"/>
      <c r="AD31" s="19"/>
      <c r="AE31" s="19"/>
      <c r="AF31" s="19"/>
      <c r="AG31" s="20">
        <f t="shared" si="7"/>
        <v>0</v>
      </c>
      <c r="AH31" s="21"/>
      <c r="AI31" s="21"/>
      <c r="AJ31" s="20">
        <f>SUM(AH31:AI31)</f>
        <v>0</v>
      </c>
      <c r="AK31" s="20">
        <f>AG31+AJ31</f>
        <v>0</v>
      </c>
    </row>
    <row r="32" spans="2:37" ht="15">
      <c r="B32" s="10">
        <f t="shared" si="8"/>
        <v>41364</v>
      </c>
      <c r="C32" s="34"/>
      <c r="D32" s="34"/>
      <c r="E32" s="34"/>
      <c r="F32" s="35"/>
      <c r="G32" s="34"/>
      <c r="H32" s="35"/>
      <c r="I32" s="34"/>
      <c r="J32" s="35"/>
      <c r="K32" s="34"/>
      <c r="L32" s="34"/>
      <c r="M32" s="35"/>
      <c r="N32" s="35"/>
      <c r="O32" s="22"/>
      <c r="P32" s="23"/>
      <c r="Q32" s="34"/>
      <c r="R32" s="35"/>
      <c r="S32" s="34"/>
      <c r="T32" s="35"/>
      <c r="U32" s="34"/>
      <c r="V32" s="35"/>
      <c r="W32" s="34"/>
      <c r="X32" s="35"/>
      <c r="Y32" s="36"/>
      <c r="Z32" s="37"/>
      <c r="AA32" s="46"/>
      <c r="AB32" s="46"/>
      <c r="AC32" s="46"/>
      <c r="AD32" s="46"/>
      <c r="AE32" s="46"/>
      <c r="AF32" s="46"/>
      <c r="AG32" s="20">
        <f t="shared" si="7"/>
        <v>0</v>
      </c>
      <c r="AH32" s="47"/>
      <c r="AI32" s="47"/>
      <c r="AJ32" s="20">
        <f>SUM(AH32:AI32)</f>
        <v>0</v>
      </c>
      <c r="AK32" s="20">
        <f>AG32+AJ32</f>
        <v>0</v>
      </c>
    </row>
    <row r="33" spans="2:37" ht="15">
      <c r="B33" s="2"/>
      <c r="C33" s="38">
        <f>AVERAGE(C21:C32)</f>
        <v>23</v>
      </c>
      <c r="D33" s="37">
        <f aca="true" t="shared" si="9" ref="D33:Z33">AVERAGE(D21:D32)</f>
        <v>23</v>
      </c>
      <c r="E33" s="38">
        <f t="shared" si="9"/>
        <v>60</v>
      </c>
      <c r="F33" s="37">
        <f t="shared" si="9"/>
        <v>56.772</v>
      </c>
      <c r="G33" s="38">
        <f t="shared" si="9"/>
        <v>31</v>
      </c>
      <c r="H33" s="37">
        <f t="shared" si="9"/>
        <v>27.563</v>
      </c>
      <c r="I33" s="38">
        <f t="shared" si="9"/>
        <v>150</v>
      </c>
      <c r="J33" s="37">
        <f t="shared" si="9"/>
        <v>143.08506006006007</v>
      </c>
      <c r="K33" s="38">
        <f t="shared" si="9"/>
        <v>15</v>
      </c>
      <c r="L33" s="37">
        <f t="shared" si="9"/>
        <v>14.3</v>
      </c>
      <c r="M33" s="38">
        <f t="shared" si="9"/>
        <v>0</v>
      </c>
      <c r="N33" s="37">
        <f t="shared" si="9"/>
        <v>0</v>
      </c>
      <c r="O33" s="39">
        <f t="shared" si="9"/>
        <v>279</v>
      </c>
      <c r="P33" s="40">
        <f t="shared" si="9"/>
        <v>264.72006006006006</v>
      </c>
      <c r="Q33" s="37">
        <f t="shared" si="9"/>
        <v>3</v>
      </c>
      <c r="R33" s="37">
        <f t="shared" si="9"/>
        <v>3</v>
      </c>
      <c r="S33" s="37">
        <f t="shared" si="9"/>
        <v>0</v>
      </c>
      <c r="T33" s="37">
        <f t="shared" si="9"/>
        <v>0</v>
      </c>
      <c r="U33" s="37">
        <f t="shared" si="9"/>
        <v>6</v>
      </c>
      <c r="V33" s="37">
        <f t="shared" si="9"/>
        <v>3.3</v>
      </c>
      <c r="W33" s="37">
        <f t="shared" si="9"/>
        <v>0</v>
      </c>
      <c r="X33" s="37">
        <f t="shared" si="9"/>
        <v>0</v>
      </c>
      <c r="Y33" s="38">
        <f t="shared" si="9"/>
        <v>288</v>
      </c>
      <c r="Z33" s="37">
        <f t="shared" si="9"/>
        <v>271.0200600600601</v>
      </c>
      <c r="AA33" s="41">
        <f>SUM(AA21:AA32)</f>
        <v>1089659.38</v>
      </c>
      <c r="AB33" s="41">
        <f aca="true" t="shared" si="10" ref="AB33:AK33">SUM(AB21:AB32)</f>
        <v>8509.87</v>
      </c>
      <c r="AC33" s="41">
        <f t="shared" si="10"/>
        <v>1000</v>
      </c>
      <c r="AD33" s="41">
        <f t="shared" si="10"/>
        <v>1697.06</v>
      </c>
      <c r="AE33" s="41">
        <f t="shared" si="10"/>
        <v>239848.55</v>
      </c>
      <c r="AF33" s="41">
        <f t="shared" si="10"/>
        <v>110933.79</v>
      </c>
      <c r="AG33" s="42">
        <f t="shared" si="10"/>
        <v>1451648.6500000001</v>
      </c>
      <c r="AH33" s="41">
        <f t="shared" si="10"/>
        <v>43409.43</v>
      </c>
      <c r="AI33" s="41">
        <f t="shared" si="10"/>
        <v>0</v>
      </c>
      <c r="AJ33" s="42">
        <f t="shared" si="10"/>
        <v>43409.43</v>
      </c>
      <c r="AK33" s="42">
        <f t="shared" si="10"/>
        <v>1495058.08</v>
      </c>
    </row>
  </sheetData>
  <sheetProtection/>
  <mergeCells count="12">
    <mergeCell ref="Q6:R6"/>
    <mergeCell ref="S6:T6"/>
    <mergeCell ref="U6:V6"/>
    <mergeCell ref="W6:X6"/>
    <mergeCell ref="Y6:Z6"/>
    <mergeCell ref="C6:D6"/>
    <mergeCell ref="E6:F6"/>
    <mergeCell ref="G6:H6"/>
    <mergeCell ref="I6:J6"/>
    <mergeCell ref="K6:L6"/>
    <mergeCell ref="M6:N6"/>
    <mergeCell ref="O6:P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Of Rail Regulation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Workforce data up to April 2012</dc:title>
  <dc:subject/>
  <dc:creator>Office of Rail Regulation</dc:creator>
  <cp:keywords/>
  <dc:description/>
  <cp:lastModifiedBy>Angeriz-Santos, Paula</cp:lastModifiedBy>
  <dcterms:created xsi:type="dcterms:W3CDTF">2012-05-11T10:24:42Z</dcterms:created>
  <dcterms:modified xsi:type="dcterms:W3CDTF">2013-05-20T15:10:56Z</dcterms:modified>
  <cp:category/>
  <cp:version/>
  <cp:contentType/>
  <cp:contentStatus/>
</cp:coreProperties>
</file>